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35DCF4C1-7B1E-4751-8640-C32FD6D57B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簡易お見積もりシート" sheetId="2" r:id="rId1"/>
    <sheet name="単価表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2" l="1"/>
  <c r="H58" i="2" s="1"/>
  <c r="H19" i="2"/>
  <c r="H16" i="2" s="1"/>
  <c r="H15" i="2"/>
  <c r="H78" i="2" l="1"/>
  <c r="H66" i="2" l="1"/>
  <c r="H14" i="2" l="1"/>
  <c r="H41" i="2" l="1"/>
  <c r="H61" i="2" s="1"/>
  <c r="H33" i="2"/>
  <c r="F31" i="2" l="1"/>
  <c r="H30" i="2"/>
  <c r="H59" i="2" s="1"/>
  <c r="H47" i="2" l="1"/>
  <c r="H62" i="2" s="1"/>
  <c r="H60" i="2" l="1"/>
  <c r="H27" i="2" l="1"/>
  <c r="H56" i="2" s="1"/>
  <c r="H79" i="2" l="1"/>
  <c r="H80" i="2"/>
  <c r="H28" i="2"/>
  <c r="H57" i="2" l="1"/>
  <c r="H83" i="2"/>
  <c r="H54" i="2" l="1"/>
  <c r="H85" i="2" s="1"/>
  <c r="H86" i="2" s="1"/>
</calcChain>
</file>

<file path=xl/sharedStrings.xml><?xml version="1.0" encoding="utf-8"?>
<sst xmlns="http://schemas.openxmlformats.org/spreadsheetml/2006/main" count="132" uniqueCount="92">
  <si>
    <t>基本契約</t>
    <rPh sb="0" eb="2">
      <t>キホン</t>
    </rPh>
    <rPh sb="2" eb="4">
      <t>ケイヤク</t>
    </rPh>
    <phoneticPr fontId="2"/>
  </si>
  <si>
    <t>スポット</t>
    <phoneticPr fontId="2"/>
  </si>
  <si>
    <t>年間</t>
    <rPh sb="0" eb="2">
      <t>ネンカン</t>
    </rPh>
    <phoneticPr fontId="2"/>
  </si>
  <si>
    <t>レンタル</t>
    <phoneticPr fontId="2"/>
  </si>
  <si>
    <t>歩数なし</t>
    <rPh sb="0" eb="2">
      <t>ホスウ</t>
    </rPh>
    <phoneticPr fontId="2"/>
  </si>
  <si>
    <t>歩数あり</t>
    <rPh sb="0" eb="2">
      <t>ホスウ</t>
    </rPh>
    <phoneticPr fontId="2"/>
  </si>
  <si>
    <t>事務手数料</t>
    <rPh sb="0" eb="2">
      <t>ジム</t>
    </rPh>
    <rPh sb="2" eb="5">
      <t>テスウリョウ</t>
    </rPh>
    <phoneticPr fontId="2"/>
  </si>
  <si>
    <t>単価</t>
    <rPh sb="0" eb="2">
      <t>タンカ</t>
    </rPh>
    <phoneticPr fontId="2"/>
  </si>
  <si>
    <t>日数</t>
    <rPh sb="0" eb="2">
      <t>ニッスウ</t>
    </rPh>
    <phoneticPr fontId="2"/>
  </si>
  <si>
    <t>オプション</t>
    <phoneticPr fontId="2"/>
  </si>
  <si>
    <t>導入コンサル</t>
    <rPh sb="0" eb="2">
      <t>ドウニュウ</t>
    </rPh>
    <phoneticPr fontId="2"/>
  </si>
  <si>
    <t>改善コンサル</t>
    <rPh sb="0" eb="2">
      <t>カイゼン</t>
    </rPh>
    <phoneticPr fontId="2"/>
  </si>
  <si>
    <t>オーダーレポート</t>
    <phoneticPr fontId="2"/>
  </si>
  <si>
    <t>メニュー</t>
    <phoneticPr fontId="2"/>
  </si>
  <si>
    <t>回</t>
    <rPh sb="0" eb="1">
      <t>カイ</t>
    </rPh>
    <phoneticPr fontId="2"/>
  </si>
  <si>
    <t>(合計)</t>
    <rPh sb="1" eb="3">
      <t>ゴウケイ</t>
    </rPh>
    <phoneticPr fontId="2"/>
  </si>
  <si>
    <t>人数(以上)</t>
    <rPh sb="0" eb="2">
      <t>ニンズウ</t>
    </rPh>
    <rPh sb="3" eb="5">
      <t>イジョウ</t>
    </rPh>
    <phoneticPr fontId="2"/>
  </si>
  <si>
    <t>円/日</t>
    <rPh sb="0" eb="1">
      <t>エン</t>
    </rPh>
    <rPh sb="2" eb="3">
      <t>ニチ</t>
    </rPh>
    <phoneticPr fontId="2"/>
  </si>
  <si>
    <t>円/年</t>
    <rPh sb="0" eb="1">
      <t>エン</t>
    </rPh>
    <rPh sb="2" eb="3">
      <t>ネン</t>
    </rPh>
    <phoneticPr fontId="2"/>
  </si>
  <si>
    <t>合計</t>
    <rPh sb="0" eb="2">
      <t>ゴウケイ</t>
    </rPh>
    <phoneticPr fontId="2"/>
  </si>
  <si>
    <t>に数値を入力すると、</t>
    <rPh sb="1" eb="3">
      <t>スウチ</t>
    </rPh>
    <rPh sb="4" eb="6">
      <t>ニュウリョク</t>
    </rPh>
    <phoneticPr fontId="2"/>
  </si>
  <si>
    <t>・改善コンサルは、計測データを利用したコンサルティングを行います。</t>
    <rPh sb="1" eb="3">
      <t>カイゼン</t>
    </rPh>
    <rPh sb="9" eb="11">
      <t>ケイソク</t>
    </rPh>
    <rPh sb="15" eb="17">
      <t>リヨウ</t>
    </rPh>
    <rPh sb="28" eb="29">
      <t>オコナ</t>
    </rPh>
    <phoneticPr fontId="2"/>
  </si>
  <si>
    <t>・オーダーレポートは、別途WMSから取得したデータなどと紐付けを行い、</t>
    <rPh sb="11" eb="13">
      <t>ベット</t>
    </rPh>
    <rPh sb="18" eb="20">
      <t>シュトク</t>
    </rPh>
    <rPh sb="28" eb="29">
      <t>ヒモ</t>
    </rPh>
    <rPh sb="29" eb="30">
      <t>ヅ</t>
    </rPh>
    <rPh sb="32" eb="33">
      <t>オコナ</t>
    </rPh>
    <phoneticPr fontId="2"/>
  </si>
  <si>
    <t>円/月</t>
    <rPh sb="0" eb="1">
      <t>エン</t>
    </rPh>
    <rPh sb="2" eb="3">
      <t>ツキ</t>
    </rPh>
    <phoneticPr fontId="2"/>
  </si>
  <si>
    <t>計測あたり単価</t>
    <rPh sb="0" eb="2">
      <t>ケイソク</t>
    </rPh>
    <rPh sb="5" eb="7">
      <t>タンカ</t>
    </rPh>
    <phoneticPr fontId="2"/>
  </si>
  <si>
    <t>コンサル費用</t>
    <rPh sb="4" eb="6">
      <t>ヒヨウ</t>
    </rPh>
    <phoneticPr fontId="2"/>
  </si>
  <si>
    <t>日数(以上)</t>
    <rPh sb="0" eb="2">
      <t>ニッスウ</t>
    </rPh>
    <rPh sb="3" eb="5">
      <t>イジョウ</t>
    </rPh>
    <phoneticPr fontId="2"/>
  </si>
  <si>
    <t>1回だけのご利用の場合は「スポット」に「1」を入力してください。</t>
    <rPh sb="1" eb="2">
      <t>カイ</t>
    </rPh>
    <rPh sb="6" eb="8">
      <t>リヨウ</t>
    </rPh>
    <rPh sb="9" eb="11">
      <t>バアイ</t>
    </rPh>
    <rPh sb="23" eb="25">
      <t>ニュウリョク</t>
    </rPh>
    <phoneticPr fontId="2"/>
  </si>
  <si>
    <t>スポット契約</t>
    <rPh sb="4" eb="6">
      <t>ケイヤク</t>
    </rPh>
    <phoneticPr fontId="2"/>
  </si>
  <si>
    <t>年間契約</t>
    <rPh sb="0" eb="2">
      <t>ネンカン</t>
    </rPh>
    <rPh sb="2" eb="4">
      <t>ケイヤク</t>
    </rPh>
    <phoneticPr fontId="2"/>
  </si>
  <si>
    <t>Wifi</t>
    <phoneticPr fontId="2"/>
  </si>
  <si>
    <t>台</t>
    <rPh sb="0" eb="1">
      <t>ダイ</t>
    </rPh>
    <phoneticPr fontId="2"/>
  </si>
  <si>
    <t>歩数の計測が不要なスタッフは「歩数なし」に人数を入力してください。</t>
    <rPh sb="0" eb="2">
      <t>ホスウ</t>
    </rPh>
    <rPh sb="3" eb="5">
      <t>ケイソク</t>
    </rPh>
    <rPh sb="6" eb="8">
      <t>フヨウ</t>
    </rPh>
    <rPh sb="15" eb="17">
      <t>ホスウ</t>
    </rPh>
    <rPh sb="21" eb="23">
      <t>ニンズウ</t>
    </rPh>
    <rPh sb="24" eb="26">
      <t>ニュウリョク</t>
    </rPh>
    <phoneticPr fontId="2"/>
  </si>
  <si>
    <t>歩数の計測が必要なスタッフは「歩数あり」に人数を入力してください。</t>
    <rPh sb="0" eb="2">
      <t>ホスウ</t>
    </rPh>
    <rPh sb="3" eb="5">
      <t>ケイソク</t>
    </rPh>
    <rPh sb="6" eb="8">
      <t>ヒツヨウ</t>
    </rPh>
    <rPh sb="15" eb="17">
      <t>ホスウ</t>
    </rPh>
    <rPh sb="21" eb="23">
      <t>ニンズウ</t>
    </rPh>
    <rPh sb="24" eb="26">
      <t>ニュウリョク</t>
    </rPh>
    <phoneticPr fontId="2"/>
  </si>
  <si>
    <t>年間継続して測定したい場合は「365」日と入力してください。</t>
    <phoneticPr fontId="2"/>
  </si>
  <si>
    <t>※参考金額です。</t>
    <rPh sb="1" eb="3">
      <t>サンコウ</t>
    </rPh>
    <rPh sb="3" eb="5">
      <t>キンガク</t>
    </rPh>
    <phoneticPr fontId="2"/>
  </si>
  <si>
    <t>機器使用料（日）</t>
    <rPh sb="0" eb="2">
      <t>キキ</t>
    </rPh>
    <rPh sb="2" eb="4">
      <t>シヨウ</t>
    </rPh>
    <rPh sb="4" eb="5">
      <t>リョウ</t>
    </rPh>
    <rPh sb="6" eb="7">
      <t>ニチ</t>
    </rPh>
    <phoneticPr fontId="2"/>
  </si>
  <si>
    <t>・導入コンサルは、計測計画や機材使用について、コンサルタントが支援します。</t>
    <rPh sb="1" eb="3">
      <t>ドウニュウ</t>
    </rPh>
    <rPh sb="9" eb="11">
      <t>ケイソク</t>
    </rPh>
    <rPh sb="11" eb="13">
      <t>ケイカク</t>
    </rPh>
    <rPh sb="14" eb="16">
      <t>キザイ</t>
    </rPh>
    <rPh sb="16" eb="18">
      <t>シヨウ</t>
    </rPh>
    <rPh sb="31" eb="33">
      <t>シエン</t>
    </rPh>
    <phoneticPr fontId="2"/>
  </si>
  <si>
    <t>　お客様のご希望を伺ったうえで、より詳細なレポートを作成します。</t>
    <rPh sb="2" eb="4">
      <t>キャクサマ</t>
    </rPh>
    <rPh sb="6" eb="8">
      <t>キボウ</t>
    </rPh>
    <rPh sb="9" eb="10">
      <t>ウカガ</t>
    </rPh>
    <phoneticPr fontId="2"/>
  </si>
  <si>
    <t>円</t>
    <rPh sb="0" eb="1">
      <t>エン</t>
    </rPh>
    <phoneticPr fontId="2"/>
  </si>
  <si>
    <t>計測１回あたりの日数を入力してください。</t>
    <rPh sb="0" eb="2">
      <t>ケイソク</t>
    </rPh>
    <rPh sb="3" eb="4">
      <t>カイ</t>
    </rPh>
    <rPh sb="8" eb="10">
      <t>ニッスウ</t>
    </rPh>
    <rPh sb="11" eb="13">
      <t>ニュウリョク</t>
    </rPh>
    <phoneticPr fontId="2"/>
  </si>
  <si>
    <t>※スポット契約では概ね90日を推奨しています。</t>
    <rPh sb="5" eb="7">
      <t>ケイヤク</t>
    </rPh>
    <phoneticPr fontId="2"/>
  </si>
  <si>
    <t>オプションのご希望がございましたら回数を入力してください。</t>
    <rPh sb="7" eb="9">
      <t>キボウ</t>
    </rPh>
    <rPh sb="17" eb="19">
      <t>カイスウ</t>
    </rPh>
    <rPh sb="20" eb="22">
      <t>ニュウリョク</t>
    </rPh>
    <phoneticPr fontId="2"/>
  </si>
  <si>
    <t>にろじたんのお見積もり金額が出力されます。</t>
    <rPh sb="7" eb="9">
      <t>ミツモ</t>
    </rPh>
    <rPh sb="11" eb="13">
      <t>キンガク</t>
    </rPh>
    <rPh sb="14" eb="16">
      <t>シュツリョク</t>
    </rPh>
    <phoneticPr fontId="2"/>
  </si>
  <si>
    <t>Wifiは30名1台として台数を入力してください。</t>
    <rPh sb="7" eb="8">
      <t>メイ</t>
    </rPh>
    <rPh sb="9" eb="10">
      <t>ダイ</t>
    </rPh>
    <rPh sb="13" eb="15">
      <t>ダイスウ</t>
    </rPh>
    <rPh sb="16" eb="18">
      <t>ニュウリョク</t>
    </rPh>
    <phoneticPr fontId="2"/>
  </si>
  <si>
    <t>※Wifiは施設によっては30名で1台とならないこともあります。</t>
    <rPh sb="6" eb="8">
      <t>シセツ</t>
    </rPh>
    <rPh sb="15" eb="16">
      <t>メイ</t>
    </rPh>
    <rPh sb="18" eb="19">
      <t>ダイ</t>
    </rPh>
    <phoneticPr fontId="2"/>
  </si>
  <si>
    <t>※かんたんＫＰＩをご希望の場合は、該当欄に「１」を入力してください。</t>
    <rPh sb="10" eb="12">
      <t>キボウ</t>
    </rPh>
    <rPh sb="13" eb="15">
      <t>バアイ</t>
    </rPh>
    <rPh sb="17" eb="19">
      <t>ガイトウ</t>
    </rPh>
    <rPh sb="19" eb="20">
      <t>ラン</t>
    </rPh>
    <rPh sb="25" eb="27">
      <t>ニュウリョク</t>
    </rPh>
    <phoneticPr fontId="2"/>
  </si>
  <si>
    <t>・かんたんＫＰＩは、WMSの実績データやろじたんの作業時間データをもとに</t>
    <rPh sb="14" eb="16">
      <t>ジッセキ</t>
    </rPh>
    <rPh sb="25" eb="27">
      <t>サギョウ</t>
    </rPh>
    <rPh sb="27" eb="29">
      <t>ジカン</t>
    </rPh>
    <phoneticPr fontId="2"/>
  </si>
  <si>
    <t>　KPIの設定、集計を簡単に実行できる機能です。</t>
    <rPh sb="11" eb="13">
      <t>カンタン</t>
    </rPh>
    <rPh sb="14" eb="16">
      <t>ジッコウ</t>
    </rPh>
    <phoneticPr fontId="2"/>
  </si>
  <si>
    <t>※全て入力すると金額が表示されます。</t>
    <rPh sb="1" eb="2">
      <t>スベ</t>
    </rPh>
    <phoneticPr fontId="2"/>
  </si>
  <si>
    <t>かんたんＫＰＩアドオン料金</t>
    <rPh sb="11" eb="13">
      <t>リョウキン</t>
    </rPh>
    <phoneticPr fontId="2"/>
  </si>
  <si>
    <t>1年間で3回以上計測を想定している場合は「年間」に「1」を入力してください。</t>
    <rPh sb="1" eb="2">
      <t>ネン</t>
    </rPh>
    <rPh sb="2" eb="3">
      <t>カン</t>
    </rPh>
    <rPh sb="5" eb="6">
      <t>カイ</t>
    </rPh>
    <rPh sb="6" eb="8">
      <t>イジョウ</t>
    </rPh>
    <rPh sb="8" eb="10">
      <t>ケイソク</t>
    </rPh>
    <rPh sb="11" eb="13">
      <t>ソウテイ</t>
    </rPh>
    <rPh sb="17" eb="19">
      <t>バアイ</t>
    </rPh>
    <rPh sb="21" eb="23">
      <t>ネンカン</t>
    </rPh>
    <rPh sb="29" eb="31">
      <t>ニュウリョク</t>
    </rPh>
    <phoneticPr fontId="2"/>
  </si>
  <si>
    <t>ビーコン</t>
    <phoneticPr fontId="2"/>
  </si>
  <si>
    <t>ビーコンのセット数（2個1セットです）を入力してください。</t>
    <rPh sb="8" eb="9">
      <t>カズ</t>
    </rPh>
    <rPh sb="11" eb="12">
      <t>コ</t>
    </rPh>
    <rPh sb="20" eb="22">
      <t>ニュウリョク</t>
    </rPh>
    <phoneticPr fontId="2"/>
  </si>
  <si>
    <t>ビーコンは2個1セットとしてセット数を入力してください。（4個は2セット、5個は3セット）</t>
    <rPh sb="6" eb="7">
      <t>コ</t>
    </rPh>
    <rPh sb="17" eb="18">
      <t>カズ</t>
    </rPh>
    <rPh sb="19" eb="21">
      <t>ニュウリョク</t>
    </rPh>
    <rPh sb="30" eb="31">
      <t>コ</t>
    </rPh>
    <rPh sb="38" eb="39">
      <t>コ</t>
    </rPh>
    <phoneticPr fontId="2"/>
  </si>
  <si>
    <t>セット</t>
    <phoneticPr fontId="2"/>
  </si>
  <si>
    <t>計測人数</t>
    <rPh sb="0" eb="2">
      <t>ケイソク</t>
    </rPh>
    <rPh sb="2" eb="4">
      <t>ニンズウ</t>
    </rPh>
    <phoneticPr fontId="2"/>
  </si>
  <si>
    <t>人</t>
    <rPh sb="0" eb="1">
      <t>ニン</t>
    </rPh>
    <phoneticPr fontId="2"/>
  </si>
  <si>
    <t>端末台数を入力してください。</t>
    <rPh sb="0" eb="2">
      <t>タンマツ</t>
    </rPh>
    <rPh sb="2" eb="4">
      <t>ダイスウ</t>
    </rPh>
    <rPh sb="5" eb="7">
      <t>ニュウリョク</t>
    </rPh>
    <phoneticPr fontId="2"/>
  </si>
  <si>
    <t>該当する契約体系に１、その下に計測人数を入力してください。</t>
    <rPh sb="0" eb="2">
      <t>ガイトウ</t>
    </rPh>
    <rPh sb="4" eb="6">
      <t>ケイヤク</t>
    </rPh>
    <rPh sb="6" eb="8">
      <t>タイケイ</t>
    </rPh>
    <rPh sb="13" eb="14">
      <t>シタ</t>
    </rPh>
    <rPh sb="15" eb="17">
      <t>ケイソク</t>
    </rPh>
    <rPh sb="17" eb="19">
      <t>ニンズウ</t>
    </rPh>
    <rPh sb="20" eb="22">
      <t>ニュウリョク</t>
    </rPh>
    <phoneticPr fontId="2"/>
  </si>
  <si>
    <t>計測人数を入力してください。</t>
    <rPh sb="0" eb="2">
      <t>ケイソク</t>
    </rPh>
    <rPh sb="2" eb="4">
      <t>ニンズウ</t>
    </rPh>
    <rPh sb="5" eb="7">
      <t>ニュウリョク</t>
    </rPh>
    <phoneticPr fontId="2"/>
  </si>
  <si>
    <t>（200平米に1個が目安です）</t>
    <rPh sb="4" eb="6">
      <t>ヘイベイ</t>
    </rPh>
    <rPh sb="8" eb="9">
      <t>コ</t>
    </rPh>
    <rPh sb="10" eb="12">
      <t>メヤス</t>
    </rPh>
    <phoneticPr fontId="2"/>
  </si>
  <si>
    <t>タッチペン</t>
    <phoneticPr fontId="2"/>
  </si>
  <si>
    <t>個</t>
    <rPh sb="0" eb="1">
      <t>コ</t>
    </rPh>
    <phoneticPr fontId="2"/>
  </si>
  <si>
    <t>タッチペンが必要な際は個数を入力してください。</t>
    <rPh sb="6" eb="8">
      <t>ヒツヨウ</t>
    </rPh>
    <rPh sb="9" eb="10">
      <t>サイ</t>
    </rPh>
    <rPh sb="11" eb="13">
      <t>コスウ</t>
    </rPh>
    <rPh sb="14" eb="16">
      <t>ニュウリョク</t>
    </rPh>
    <phoneticPr fontId="2"/>
  </si>
  <si>
    <t>作業スタッフが軍手を使用する際はタッチペンが必要となります。</t>
    <rPh sb="0" eb="2">
      <t>サギョウ</t>
    </rPh>
    <rPh sb="7" eb="9">
      <t>グンテ</t>
    </rPh>
    <rPh sb="10" eb="12">
      <t>シヨウ</t>
    </rPh>
    <rPh sb="14" eb="15">
      <t>サイ</t>
    </rPh>
    <rPh sb="22" eb="24">
      <t>ヒツヨウ</t>
    </rPh>
    <phoneticPr fontId="2"/>
  </si>
  <si>
    <t>円/1契約</t>
    <rPh sb="0" eb="1">
      <t>エン</t>
    </rPh>
    <rPh sb="3" eb="5">
      <t>ケイヤク</t>
    </rPh>
    <phoneticPr fontId="2"/>
  </si>
  <si>
    <t>機器使用料（1契約）</t>
    <rPh sb="0" eb="2">
      <t>キキ</t>
    </rPh>
    <rPh sb="2" eb="4">
      <t>シヨウ</t>
    </rPh>
    <rPh sb="4" eb="5">
      <t>リョウ</t>
    </rPh>
    <rPh sb="7" eb="9">
      <t>ケイヤク</t>
    </rPh>
    <phoneticPr fontId="2"/>
  </si>
  <si>
    <t>歩数なしスマホ端末</t>
    <rPh sb="0" eb="2">
      <t>ホスウ</t>
    </rPh>
    <rPh sb="7" eb="9">
      <t>タンマツ</t>
    </rPh>
    <phoneticPr fontId="2"/>
  </si>
  <si>
    <t>歩数ありスマホ端末</t>
    <rPh sb="0" eb="2">
      <t>ホスウ</t>
    </rPh>
    <rPh sb="7" eb="9">
      <t>タンマツ</t>
    </rPh>
    <phoneticPr fontId="2"/>
  </si>
  <si>
    <t>タブレット端末</t>
    <rPh sb="5" eb="7">
      <t>タンマツ</t>
    </rPh>
    <phoneticPr fontId="2"/>
  </si>
  <si>
    <t>　月額換算金額が表示されます。</t>
    <phoneticPr fontId="2"/>
  </si>
  <si>
    <t>※年間契約で計測人数を入力すると、</t>
    <rPh sb="1" eb="3">
      <t>ネンカン</t>
    </rPh>
    <rPh sb="3" eb="5">
      <t>ケイヤク</t>
    </rPh>
    <rPh sb="6" eb="8">
      <t>ケイソク</t>
    </rPh>
    <rPh sb="8" eb="10">
      <t>ニンズウ</t>
    </rPh>
    <phoneticPr fontId="2"/>
  </si>
  <si>
    <t>一律3,500円となっております。</t>
    <rPh sb="0" eb="2">
      <t>イチリツ</t>
    </rPh>
    <rPh sb="7" eb="8">
      <t>エン</t>
    </rPh>
    <phoneticPr fontId="2"/>
  </si>
  <si>
    <t>1人1日当たり</t>
    <rPh sb="1" eb="2">
      <t>リ</t>
    </rPh>
    <rPh sb="3" eb="4">
      <t>ニチ</t>
    </rPh>
    <rPh sb="4" eb="5">
      <t>ア</t>
    </rPh>
    <phoneticPr fontId="2"/>
  </si>
  <si>
    <t xml:space="preserve"> 円</t>
    <rPh sb="1" eb="2">
      <t>エン</t>
    </rPh>
    <phoneticPr fontId="2"/>
  </si>
  <si>
    <t>日</t>
    <rPh sb="0" eb="1">
      <t>ニチ</t>
    </rPh>
    <phoneticPr fontId="2"/>
  </si>
  <si>
    <t>円(タブレット)</t>
    <rPh sb="0" eb="1">
      <t>エン</t>
    </rPh>
    <phoneticPr fontId="2"/>
  </si>
  <si>
    <t>円(WIFI)</t>
    <rPh sb="0" eb="1">
      <t>エン</t>
    </rPh>
    <phoneticPr fontId="2"/>
  </si>
  <si>
    <t>円(タッチペン)</t>
    <rPh sb="0" eb="1">
      <t>エン</t>
    </rPh>
    <phoneticPr fontId="2"/>
  </si>
  <si>
    <t>円(ビーコン)</t>
    <rPh sb="0" eb="1">
      <t>エン</t>
    </rPh>
    <phoneticPr fontId="2"/>
  </si>
  <si>
    <t>内訳</t>
    <rPh sb="0" eb="2">
      <t>ウチワケ</t>
    </rPh>
    <phoneticPr fontId="2"/>
  </si>
  <si>
    <t>円(歩数なしスマホ）</t>
    <rPh sb="0" eb="1">
      <t>エン</t>
    </rPh>
    <rPh sb="2" eb="4">
      <t>ホスウ</t>
    </rPh>
    <phoneticPr fontId="2"/>
  </si>
  <si>
    <t>円(歩数ありスマホ)</t>
    <rPh sb="0" eb="1">
      <t>エン</t>
    </rPh>
    <rPh sb="2" eb="4">
      <t>ホスウ</t>
    </rPh>
    <phoneticPr fontId="2"/>
  </si>
  <si>
    <r>
      <rPr>
        <b/>
        <sz val="11"/>
        <color rgb="FFFF0000"/>
        <rFont val="メイリオ"/>
        <family val="3"/>
        <charset val="128"/>
      </rPr>
      <t>1拠点当たりの料金</t>
    </r>
    <r>
      <rPr>
        <b/>
        <sz val="11"/>
        <color theme="3"/>
        <rFont val="メイリオ"/>
        <family val="3"/>
        <charset val="128"/>
      </rPr>
      <t>となります。拠点が複数となる場合は拠点数分の基本契約料と、</t>
    </r>
    <rPh sb="1" eb="3">
      <t>キョテン</t>
    </rPh>
    <rPh sb="3" eb="4">
      <t>ア</t>
    </rPh>
    <rPh sb="7" eb="9">
      <t>リョウキン</t>
    </rPh>
    <phoneticPr fontId="2"/>
  </si>
  <si>
    <t>かんたんKPIの利用料金がかかることにご留意下さい</t>
    <phoneticPr fontId="2"/>
  </si>
  <si>
    <t>(かんたんKPIの料金はオプション選択した場合のみ)</t>
    <rPh sb="9" eb="11">
      <t>リョウキン</t>
    </rPh>
    <rPh sb="17" eb="19">
      <t>センタク</t>
    </rPh>
    <rPh sb="21" eb="23">
      <t>バアイ</t>
    </rPh>
    <phoneticPr fontId="2"/>
  </si>
  <si>
    <t>ろじたん 簡易お見積もりシート</t>
    <rPh sb="5" eb="7">
      <t>カンイ</t>
    </rPh>
    <rPh sb="8" eb="10">
      <t>ミツ</t>
    </rPh>
    <phoneticPr fontId="2"/>
  </si>
  <si>
    <r>
      <t>円</t>
    </r>
    <r>
      <rPr>
        <sz val="10"/>
        <color theme="1"/>
        <rFont val="メイリオ"/>
        <family val="3"/>
        <charset val="128"/>
      </rPr>
      <t>(税抜)</t>
    </r>
    <rPh sb="0" eb="1">
      <t>エン</t>
    </rPh>
    <rPh sb="2" eb="3">
      <t>ゼイ</t>
    </rPh>
    <rPh sb="3" eb="4">
      <t>ヌ</t>
    </rPh>
    <phoneticPr fontId="2"/>
  </si>
  <si>
    <t>かんたんKPI</t>
    <phoneticPr fontId="2"/>
  </si>
  <si>
    <t>ウェアラブル端末</t>
    <rPh sb="6" eb="8">
      <t>タンマツ</t>
    </rPh>
    <phoneticPr fontId="2"/>
  </si>
  <si>
    <t>円(ウェアラブル端末)</t>
    <rPh sb="0" eb="1">
      <t>エン</t>
    </rPh>
    <rPh sb="8" eb="10">
      <t>タンマツ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</si>
</sst>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4"/>
      <color theme="3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/>
    <xf numFmtId="38" fontId="3" fillId="0" borderId="0" xfId="1" applyFont="1" applyAlignment="1"/>
    <xf numFmtId="0" fontId="3" fillId="3" borderId="1" xfId="0" applyFont="1" applyFill="1" applyBorder="1"/>
    <xf numFmtId="0" fontId="3" fillId="3" borderId="2" xfId="0" applyFont="1" applyFill="1" applyBorder="1"/>
    <xf numFmtId="38" fontId="3" fillId="3" borderId="1" xfId="1" applyFont="1" applyFill="1" applyBorder="1" applyAlignment="1"/>
    <xf numFmtId="0" fontId="3" fillId="2" borderId="0" xfId="0" applyFont="1" applyFill="1"/>
    <xf numFmtId="0" fontId="3" fillId="2" borderId="1" xfId="0" applyFont="1" applyFill="1" applyBorder="1"/>
    <xf numFmtId="38" fontId="3" fillId="2" borderId="1" xfId="1" applyFont="1" applyFill="1" applyBorder="1" applyAlignment="1"/>
    <xf numFmtId="38" fontId="3" fillId="2" borderId="0" xfId="1" applyFont="1" applyFill="1" applyAlignment="1"/>
    <xf numFmtId="0" fontId="3" fillId="4" borderId="3" xfId="0" applyFont="1" applyFill="1" applyBorder="1"/>
    <xf numFmtId="0" fontId="3" fillId="5" borderId="1" xfId="0" applyFont="1" applyFill="1" applyBorder="1"/>
    <xf numFmtId="38" fontId="4" fillId="2" borderId="0" xfId="1" applyFont="1" applyFill="1" applyAlignment="1"/>
    <xf numFmtId="0" fontId="4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7" fillId="4" borderId="3" xfId="0" applyFont="1" applyFill="1" applyBorder="1"/>
    <xf numFmtId="38" fontId="7" fillId="2" borderId="4" xfId="1" applyFont="1" applyFill="1" applyBorder="1" applyAlignment="1"/>
    <xf numFmtId="0" fontId="7" fillId="2" borderId="5" xfId="0" applyFont="1" applyFill="1" applyBorder="1"/>
    <xf numFmtId="38" fontId="3" fillId="6" borderId="0" xfId="1" applyFont="1" applyFill="1" applyAlignment="1"/>
    <xf numFmtId="0" fontId="3" fillId="6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8" fillId="2" borderId="0" xfId="0" applyFont="1" applyFill="1"/>
    <xf numFmtId="38" fontId="9" fillId="2" borderId="0" xfId="1" applyFont="1" applyFill="1" applyAlignment="1"/>
    <xf numFmtId="0" fontId="9" fillId="2" borderId="0" xfId="0" applyFont="1" applyFill="1"/>
    <xf numFmtId="0" fontId="8" fillId="0" borderId="0" xfId="0" applyFont="1"/>
    <xf numFmtId="38" fontId="9" fillId="2" borderId="0" xfId="1" applyFont="1" applyFill="1" applyAlignment="1">
      <alignment horizontal="right"/>
    </xf>
    <xf numFmtId="0" fontId="3" fillId="0" borderId="0" xfId="0" applyFont="1" applyProtection="1"/>
    <xf numFmtId="0" fontId="3" fillId="5" borderId="1" xfId="0" applyFont="1" applyFill="1" applyBorder="1" applyProtection="1">
      <protection locked="0"/>
    </xf>
    <xf numFmtId="0" fontId="3" fillId="2" borderId="1" xfId="2" applyFont="1" applyFill="1" applyBorder="1"/>
    <xf numFmtId="38" fontId="3" fillId="2" borderId="1" xfId="3" applyFont="1" applyFill="1" applyBorder="1" applyAlignment="1"/>
  </cellXfs>
  <cellStyles count="4">
    <cellStyle name="桁区切り" xfId="1" builtinId="6"/>
    <cellStyle name="桁区切り 2" xfId="3" xr:uid="{5CB74AC1-B9B1-4967-A060-2D8BDFBAABDC}"/>
    <cellStyle name="標準" xfId="0" builtinId="0"/>
    <cellStyle name="標準 3" xfId="2" xr:uid="{0595ACC4-59DC-44D6-B67D-D50DD38C10BE}"/>
  </cellStyles>
  <dxfs count="0"/>
  <tableStyles count="0" defaultTableStyle="TableStyleMedium2" defaultPivotStyle="PivotStyleMedium9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showGridLines="0" tabSelected="1" zoomScaleNormal="100" workbookViewId="0">
      <selection activeCell="F30" sqref="F30"/>
    </sheetView>
  </sheetViews>
  <sheetFormatPr defaultColWidth="9" defaultRowHeight="17.5" x14ac:dyDescent="0.6"/>
  <cols>
    <col min="1" max="1" width="2.26953125" style="1" customWidth="1"/>
    <col min="2" max="2" width="2.6328125" style="1" customWidth="1"/>
    <col min="3" max="3" width="4" style="1" customWidth="1"/>
    <col min="4" max="4" width="8.08984375" style="1" customWidth="1"/>
    <col min="5" max="5" width="22.26953125" style="1" bestFit="1" customWidth="1"/>
    <col min="6" max="6" width="6.7265625" style="1" customWidth="1"/>
    <col min="7" max="7" width="9" style="1"/>
    <col min="8" max="8" width="17.453125" style="2" bestFit="1" customWidth="1"/>
    <col min="9" max="9" width="15.26953125" style="1" bestFit="1" customWidth="1"/>
    <col min="10" max="16384" width="9" style="1"/>
  </cols>
  <sheetData>
    <row r="1" spans="1:10" x14ac:dyDescent="0.6">
      <c r="A1" s="32"/>
    </row>
    <row r="2" spans="1:10" ht="22.5" x14ac:dyDescent="0.75">
      <c r="B2" s="18" t="s">
        <v>87</v>
      </c>
      <c r="C2" s="6"/>
      <c r="D2" s="6"/>
      <c r="E2" s="6"/>
      <c r="F2" s="6"/>
      <c r="G2" s="6"/>
      <c r="H2" s="9"/>
      <c r="I2" s="6"/>
      <c r="J2" s="6"/>
    </row>
    <row r="3" spans="1:10" ht="23" thickBot="1" x14ac:dyDescent="0.8">
      <c r="B3" s="18"/>
      <c r="C3" s="6"/>
      <c r="D3" s="6"/>
      <c r="E3" s="6"/>
      <c r="F3" s="6"/>
      <c r="G3" s="6"/>
      <c r="H3" s="9"/>
      <c r="I3" s="6"/>
      <c r="J3" s="6"/>
    </row>
    <row r="4" spans="1:10" ht="18" thickBot="1" x14ac:dyDescent="0.65">
      <c r="B4" s="6"/>
      <c r="C4" s="6"/>
      <c r="D4" s="11"/>
      <c r="E4" s="6" t="s">
        <v>20</v>
      </c>
      <c r="F4" s="10" t="s">
        <v>19</v>
      </c>
      <c r="G4" s="1" t="s">
        <v>43</v>
      </c>
      <c r="H4" s="6"/>
      <c r="I4" s="6"/>
      <c r="J4" s="6"/>
    </row>
    <row r="5" spans="1:10" x14ac:dyDescent="0.6">
      <c r="B5" s="6"/>
      <c r="C5" s="6"/>
      <c r="D5" s="14"/>
      <c r="E5" s="6"/>
      <c r="F5" s="14"/>
      <c r="G5" s="6"/>
      <c r="H5" s="6"/>
      <c r="I5" s="6"/>
      <c r="J5" s="6"/>
    </row>
    <row r="6" spans="1:10" x14ac:dyDescent="0.6">
      <c r="B6" s="6"/>
      <c r="C6" s="26"/>
      <c r="D6" s="26" t="s">
        <v>84</v>
      </c>
      <c r="E6" s="6"/>
      <c r="F6" s="14"/>
      <c r="G6" s="6"/>
      <c r="H6" s="6"/>
      <c r="I6" s="6"/>
      <c r="J6" s="6"/>
    </row>
    <row r="7" spans="1:10" x14ac:dyDescent="0.6">
      <c r="B7" s="6"/>
      <c r="C7" s="26"/>
      <c r="D7" s="26" t="s">
        <v>85</v>
      </c>
      <c r="E7" s="6"/>
      <c r="F7" s="14"/>
      <c r="G7" s="6"/>
      <c r="H7" s="6"/>
      <c r="I7" s="6"/>
      <c r="J7" s="6"/>
    </row>
    <row r="8" spans="1:10" x14ac:dyDescent="0.6">
      <c r="B8" s="6"/>
      <c r="C8" s="26"/>
      <c r="D8" s="26" t="s">
        <v>86</v>
      </c>
      <c r="E8" s="6"/>
      <c r="F8" s="14"/>
      <c r="G8" s="6"/>
      <c r="H8" s="6"/>
      <c r="I8" s="6"/>
      <c r="J8" s="6"/>
    </row>
    <row r="9" spans="1:10" x14ac:dyDescent="0.6">
      <c r="B9" s="6"/>
      <c r="C9" s="6"/>
      <c r="D9" s="6"/>
      <c r="E9" s="6"/>
      <c r="F9" s="6"/>
      <c r="G9" s="6"/>
      <c r="H9" s="6"/>
      <c r="I9" s="6"/>
      <c r="J9" s="6"/>
    </row>
    <row r="10" spans="1:10" x14ac:dyDescent="0.6">
      <c r="B10" s="6"/>
      <c r="C10" s="16">
        <v>1</v>
      </c>
      <c r="D10" s="16" t="s">
        <v>59</v>
      </c>
      <c r="E10" s="6"/>
      <c r="F10" s="6"/>
      <c r="G10" s="6"/>
      <c r="H10" s="6"/>
      <c r="I10" s="6"/>
      <c r="J10" s="6"/>
    </row>
    <row r="11" spans="1:10" x14ac:dyDescent="0.6">
      <c r="B11" s="6"/>
      <c r="C11" s="6"/>
      <c r="D11" s="6" t="s">
        <v>27</v>
      </c>
      <c r="E11" s="6"/>
      <c r="F11" s="6"/>
      <c r="G11" s="6"/>
      <c r="H11" s="6"/>
      <c r="I11" s="6"/>
      <c r="J11" s="6"/>
    </row>
    <row r="12" spans="1:10" x14ac:dyDescent="0.6">
      <c r="B12" s="6"/>
      <c r="C12" s="6"/>
      <c r="D12" s="6" t="s">
        <v>51</v>
      </c>
      <c r="E12" s="6"/>
      <c r="F12" s="6"/>
      <c r="G12" s="6"/>
      <c r="H12" s="6"/>
      <c r="I12" s="6"/>
      <c r="J12" s="6"/>
    </row>
    <row r="13" spans="1:10" x14ac:dyDescent="0.6">
      <c r="B13" s="6"/>
      <c r="C13" s="6"/>
      <c r="D13" s="6" t="s">
        <v>60</v>
      </c>
      <c r="E13" s="6"/>
      <c r="F13" s="6"/>
      <c r="G13" s="6"/>
      <c r="H13" s="6"/>
      <c r="I13" s="6"/>
      <c r="J13" s="6"/>
    </row>
    <row r="14" spans="1:10" x14ac:dyDescent="0.6">
      <c r="B14" s="6"/>
      <c r="C14" s="6"/>
      <c r="D14" s="6"/>
      <c r="E14" s="6"/>
      <c r="F14" s="6"/>
      <c r="G14" s="6"/>
      <c r="H14" s="22" t="str">
        <f>IF(F15=1,"基本料金(スポット)",IF(F16=1,"基本料金(年間)","基本料金"))</f>
        <v>基本料金(年間)</v>
      </c>
      <c r="I14" s="23"/>
      <c r="J14" s="6"/>
    </row>
    <row r="15" spans="1:10" x14ac:dyDescent="0.6">
      <c r="B15" s="6"/>
      <c r="C15" s="6"/>
      <c r="D15" s="6"/>
      <c r="E15" s="15" t="s">
        <v>28</v>
      </c>
      <c r="F15" s="33">
        <v>0</v>
      </c>
      <c r="G15" s="6"/>
      <c r="H15" s="9">
        <f>IFERROR(IF(F15=1,INDEX(単価表!$D$2:$D$8,MATCH($F$18,単価表!C2:C8,1)),0),0)</f>
        <v>0</v>
      </c>
      <c r="I15" s="6" t="s">
        <v>39</v>
      </c>
      <c r="J15" s="6"/>
    </row>
    <row r="16" spans="1:10" x14ac:dyDescent="0.6">
      <c r="B16" s="6"/>
      <c r="C16" s="6"/>
      <c r="D16" s="6"/>
      <c r="E16" s="15" t="s">
        <v>29</v>
      </c>
      <c r="F16" s="33">
        <v>1</v>
      </c>
      <c r="G16" s="6"/>
      <c r="H16" s="9">
        <f>IFERROR(H19*12,0)</f>
        <v>288000</v>
      </c>
      <c r="I16" s="6" t="s">
        <v>18</v>
      </c>
      <c r="J16" s="6"/>
    </row>
    <row r="17" spans="2:10" x14ac:dyDescent="0.6">
      <c r="B17" s="6"/>
      <c r="C17" s="6"/>
      <c r="D17" s="6"/>
      <c r="E17" s="15"/>
      <c r="F17" s="15"/>
      <c r="G17" s="6"/>
      <c r="H17" s="9"/>
      <c r="I17" s="6"/>
      <c r="J17" s="6"/>
    </row>
    <row r="18" spans="2:10" x14ac:dyDescent="0.6">
      <c r="B18" s="6"/>
      <c r="C18" s="6"/>
      <c r="D18" s="6"/>
      <c r="E18" s="15" t="s">
        <v>56</v>
      </c>
      <c r="F18" s="33">
        <v>30</v>
      </c>
      <c r="G18" s="6" t="s">
        <v>57</v>
      </c>
      <c r="H18" s="9"/>
      <c r="I18" s="6"/>
      <c r="J18" s="6"/>
    </row>
    <row r="19" spans="2:10" x14ac:dyDescent="0.6">
      <c r="B19" s="6"/>
      <c r="C19" s="6"/>
      <c r="D19" s="6"/>
      <c r="E19" s="15"/>
      <c r="F19" s="15"/>
      <c r="G19" s="6"/>
      <c r="H19" s="12">
        <f>IFERROR(IF(F16=1,INDEX(単価表!$D$11:$D$17,MATCH($F$18,単価表!C11:C17,1)),0),"")</f>
        <v>24000</v>
      </c>
      <c r="I19" s="13" t="s">
        <v>23</v>
      </c>
      <c r="J19" s="6"/>
    </row>
    <row r="20" spans="2:10" x14ac:dyDescent="0.6">
      <c r="B20" s="6"/>
      <c r="C20" s="6"/>
      <c r="D20" s="6"/>
      <c r="E20" s="15"/>
      <c r="F20" s="15"/>
      <c r="G20" s="6"/>
      <c r="H20" s="12" t="s">
        <v>72</v>
      </c>
      <c r="I20" s="13"/>
      <c r="J20" s="6"/>
    </row>
    <row r="21" spans="2:10" x14ac:dyDescent="0.6">
      <c r="B21" s="6"/>
      <c r="C21" s="6"/>
      <c r="D21" s="6"/>
      <c r="E21" s="15"/>
      <c r="F21" s="15"/>
      <c r="G21" s="6"/>
      <c r="H21" s="12" t="s">
        <v>71</v>
      </c>
      <c r="I21" s="13"/>
      <c r="J21" s="6"/>
    </row>
    <row r="22" spans="2:10" x14ac:dyDescent="0.6">
      <c r="B22" s="6"/>
      <c r="C22" s="16">
        <v>2</v>
      </c>
      <c r="D22" s="16" t="s">
        <v>58</v>
      </c>
      <c r="E22" s="15"/>
      <c r="F22" s="15"/>
      <c r="G22" s="6"/>
      <c r="H22" s="12"/>
      <c r="I22" s="13"/>
      <c r="J22" s="6"/>
    </row>
    <row r="23" spans="2:10" x14ac:dyDescent="0.6">
      <c r="B23" s="6"/>
      <c r="C23" s="16"/>
      <c r="D23" s="6" t="s">
        <v>32</v>
      </c>
      <c r="E23" s="15"/>
      <c r="F23" s="15"/>
      <c r="G23" s="6"/>
      <c r="H23" s="9"/>
      <c r="I23" s="6"/>
      <c r="J23" s="6"/>
    </row>
    <row r="24" spans="2:10" x14ac:dyDescent="0.6">
      <c r="B24" s="6"/>
      <c r="C24" s="16"/>
      <c r="D24" s="6" t="s">
        <v>33</v>
      </c>
      <c r="E24" s="15"/>
      <c r="F24" s="15"/>
      <c r="G24" s="6"/>
      <c r="H24" s="9"/>
      <c r="I24" s="6"/>
      <c r="J24" s="6"/>
    </row>
    <row r="25" spans="2:10" x14ac:dyDescent="0.6">
      <c r="B25" s="6"/>
      <c r="C25" s="16"/>
      <c r="D25" s="6" t="s">
        <v>44</v>
      </c>
      <c r="E25" s="15"/>
      <c r="F25" s="15"/>
      <c r="G25" s="6"/>
      <c r="H25" s="9"/>
      <c r="I25" s="6"/>
      <c r="J25" s="6"/>
    </row>
    <row r="26" spans="2:10" x14ac:dyDescent="0.6">
      <c r="B26" s="6"/>
      <c r="C26" s="16"/>
      <c r="D26" s="6"/>
      <c r="E26" s="15"/>
      <c r="F26" s="15"/>
      <c r="G26" s="6"/>
      <c r="H26" s="22" t="s">
        <v>36</v>
      </c>
      <c r="I26" s="23"/>
      <c r="J26" s="6"/>
    </row>
    <row r="27" spans="2:10" x14ac:dyDescent="0.6">
      <c r="B27" s="6"/>
      <c r="C27" s="6"/>
      <c r="D27" s="6"/>
      <c r="E27" s="15" t="s">
        <v>68</v>
      </c>
      <c r="F27" s="33">
        <v>30</v>
      </c>
      <c r="G27" s="6" t="s">
        <v>31</v>
      </c>
      <c r="H27" s="9">
        <f>INDEX(単価表!$D$21:$D$25,MATCH($F$54,単価表!$C$21:$C$25,1))*F27</f>
        <v>900</v>
      </c>
      <c r="I27" s="6" t="s">
        <v>17</v>
      </c>
      <c r="J27" s="6"/>
    </row>
    <row r="28" spans="2:10" x14ac:dyDescent="0.6">
      <c r="B28" s="6"/>
      <c r="C28" s="6"/>
      <c r="D28" s="6"/>
      <c r="E28" s="15" t="s">
        <v>69</v>
      </c>
      <c r="F28" s="33">
        <v>0</v>
      </c>
      <c r="G28" s="6" t="s">
        <v>31</v>
      </c>
      <c r="H28" s="9">
        <f>INDEX(単価表!$D$28:$D$32,MATCH($F$54,単価表!$C$28:$C$32,1))*F28</f>
        <v>0</v>
      </c>
      <c r="I28" s="6" t="s">
        <v>17</v>
      </c>
      <c r="J28" s="6"/>
    </row>
    <row r="29" spans="2:10" x14ac:dyDescent="0.6">
      <c r="B29" s="6"/>
      <c r="C29" s="6"/>
      <c r="D29" s="6"/>
      <c r="E29" s="15" t="s">
        <v>90</v>
      </c>
      <c r="F29" s="33">
        <v>0</v>
      </c>
      <c r="G29" s="6" t="s">
        <v>31</v>
      </c>
      <c r="H29" s="9">
        <f>INDEX(単価表!$D$21:$D$25,MATCH($F$54,単価表!$C$21:$C$25,1))*F29*4</f>
        <v>0</v>
      </c>
      <c r="I29" s="6" t="s">
        <v>17</v>
      </c>
      <c r="J29" s="6"/>
    </row>
    <row r="30" spans="2:10" x14ac:dyDescent="0.6">
      <c r="B30" s="6"/>
      <c r="C30" s="6"/>
      <c r="D30" s="6"/>
      <c r="E30" s="15" t="s">
        <v>70</v>
      </c>
      <c r="F30" s="33">
        <v>0</v>
      </c>
      <c r="G30" s="6" t="s">
        <v>31</v>
      </c>
      <c r="H30" s="9">
        <f>INDEX(単価表!$D$28:$D$32,MATCH($F$54,単価表!$C$28:$C$32,1))*F30*2</f>
        <v>0</v>
      </c>
      <c r="I30" s="6" t="s">
        <v>17</v>
      </c>
      <c r="J30" s="6"/>
    </row>
    <row r="31" spans="2:10" x14ac:dyDescent="0.6">
      <c r="B31" s="6"/>
      <c r="C31" s="6"/>
      <c r="D31" s="6"/>
      <c r="E31" s="15" t="s">
        <v>15</v>
      </c>
      <c r="F31" s="14">
        <f>SUM(F27:F30)</f>
        <v>30</v>
      </c>
      <c r="G31" s="6" t="s">
        <v>31</v>
      </c>
      <c r="H31" s="9"/>
      <c r="I31" s="6"/>
      <c r="J31" s="6"/>
    </row>
    <row r="32" spans="2:10" x14ac:dyDescent="0.6">
      <c r="B32" s="6"/>
      <c r="C32" s="6"/>
      <c r="D32" s="6"/>
      <c r="E32" s="15"/>
      <c r="F32" s="14"/>
      <c r="G32" s="6"/>
      <c r="H32" s="9"/>
      <c r="I32" s="6"/>
      <c r="J32" s="6"/>
    </row>
    <row r="33" spans="2:10" x14ac:dyDescent="0.6">
      <c r="B33" s="6"/>
      <c r="C33" s="6"/>
      <c r="D33" s="6"/>
      <c r="E33" s="15" t="s">
        <v>30</v>
      </c>
      <c r="F33" s="33">
        <v>1</v>
      </c>
      <c r="G33" s="6" t="s">
        <v>31</v>
      </c>
      <c r="H33" s="9">
        <f>INDEX(単価表!$D$28:$D$32,MATCH($F$54,単価表!$C$28:$C$32,1))*F33</f>
        <v>90</v>
      </c>
      <c r="I33" s="6" t="s">
        <v>17</v>
      </c>
      <c r="J33" s="6"/>
    </row>
    <row r="34" spans="2:10" x14ac:dyDescent="0.6">
      <c r="B34" s="6"/>
      <c r="C34" s="6"/>
      <c r="D34" s="6"/>
      <c r="E34" s="15"/>
      <c r="F34" s="14"/>
      <c r="G34" s="6"/>
      <c r="H34" s="12" t="s">
        <v>49</v>
      </c>
      <c r="I34" s="6"/>
      <c r="J34" s="6"/>
    </row>
    <row r="35" spans="2:10" x14ac:dyDescent="0.6">
      <c r="B35" s="6"/>
      <c r="C35" s="6"/>
      <c r="D35" s="6" t="s">
        <v>45</v>
      </c>
      <c r="E35" s="15"/>
      <c r="F35" s="14"/>
      <c r="G35" s="6"/>
      <c r="H35" s="9"/>
      <c r="I35" s="6"/>
      <c r="J35" s="6"/>
    </row>
    <row r="36" spans="2:10" x14ac:dyDescent="0.6">
      <c r="B36" s="6"/>
      <c r="C36" s="6"/>
      <c r="D36" s="6"/>
      <c r="E36" s="15"/>
      <c r="F36" s="14"/>
      <c r="G36" s="6"/>
      <c r="H36" s="9"/>
      <c r="I36" s="6"/>
      <c r="J36" s="6"/>
    </row>
    <row r="37" spans="2:10" x14ac:dyDescent="0.6">
      <c r="B37" s="6"/>
      <c r="C37" s="6"/>
      <c r="D37" s="6"/>
      <c r="E37" s="15"/>
      <c r="F37" s="14"/>
      <c r="G37" s="6"/>
      <c r="H37" s="9"/>
      <c r="I37" s="6"/>
      <c r="J37" s="6"/>
    </row>
    <row r="38" spans="2:10" x14ac:dyDescent="0.6">
      <c r="B38" s="6"/>
      <c r="C38" s="16">
        <v>3</v>
      </c>
      <c r="D38" s="16" t="s">
        <v>64</v>
      </c>
      <c r="E38" s="15"/>
      <c r="F38" s="15"/>
      <c r="G38" s="6"/>
      <c r="H38" s="12"/>
      <c r="I38" s="13"/>
      <c r="J38" s="6"/>
    </row>
    <row r="39" spans="2:10" x14ac:dyDescent="0.6">
      <c r="B39" s="6"/>
      <c r="C39" s="16"/>
      <c r="D39" s="6" t="s">
        <v>65</v>
      </c>
      <c r="E39" s="15"/>
      <c r="F39" s="15"/>
      <c r="G39" s="6"/>
      <c r="H39" s="9"/>
      <c r="I39" s="6"/>
      <c r="J39" s="6"/>
    </row>
    <row r="40" spans="2:10" x14ac:dyDescent="0.6">
      <c r="B40" s="6"/>
      <c r="C40" s="6"/>
      <c r="D40" s="6"/>
      <c r="E40" s="15"/>
      <c r="F40" s="14"/>
      <c r="G40" s="6"/>
      <c r="H40" s="22" t="s">
        <v>67</v>
      </c>
      <c r="I40" s="23"/>
      <c r="J40" s="6"/>
    </row>
    <row r="41" spans="2:10" x14ac:dyDescent="0.6">
      <c r="B41" s="6"/>
      <c r="C41" s="6"/>
      <c r="D41" s="6"/>
      <c r="E41" s="15" t="s">
        <v>62</v>
      </c>
      <c r="F41" s="33">
        <v>30</v>
      </c>
      <c r="G41" s="6" t="s">
        <v>63</v>
      </c>
      <c r="H41" s="9">
        <f>INDEX(単価表!$D$35:$D$35,MATCH($F$54,単価表!$C$35:$C$35,1))*F41</f>
        <v>3000</v>
      </c>
      <c r="I41" s="6" t="s">
        <v>66</v>
      </c>
      <c r="J41" s="6"/>
    </row>
    <row r="42" spans="2:10" x14ac:dyDescent="0.6">
      <c r="B42" s="6"/>
      <c r="C42" s="6"/>
      <c r="D42" s="6"/>
      <c r="E42" s="15"/>
      <c r="F42" s="14"/>
      <c r="G42" s="6"/>
      <c r="H42" s="12"/>
      <c r="I42" s="6"/>
      <c r="J42" s="6"/>
    </row>
    <row r="43" spans="2:10" x14ac:dyDescent="0.6">
      <c r="B43" s="6"/>
      <c r="C43" s="6"/>
      <c r="D43" s="6"/>
      <c r="E43" s="15"/>
      <c r="F43" s="14"/>
      <c r="G43" s="6"/>
      <c r="H43" s="12"/>
      <c r="I43" s="6"/>
      <c r="J43" s="6"/>
    </row>
    <row r="44" spans="2:10" x14ac:dyDescent="0.6">
      <c r="B44" s="6"/>
      <c r="C44" s="16">
        <v>4</v>
      </c>
      <c r="D44" s="16" t="s">
        <v>53</v>
      </c>
      <c r="E44" s="15"/>
      <c r="F44" s="15"/>
      <c r="G44" s="6"/>
      <c r="H44" s="12"/>
      <c r="I44" s="13"/>
      <c r="J44" s="6"/>
    </row>
    <row r="45" spans="2:10" x14ac:dyDescent="0.6">
      <c r="B45" s="6"/>
      <c r="C45" s="16"/>
      <c r="D45" s="6" t="s">
        <v>54</v>
      </c>
      <c r="E45" s="15"/>
      <c r="F45" s="15"/>
      <c r="G45" s="6"/>
      <c r="H45" s="9"/>
      <c r="I45" s="6"/>
      <c r="J45" s="6"/>
    </row>
    <row r="46" spans="2:10" x14ac:dyDescent="0.6">
      <c r="B46" s="6"/>
      <c r="C46" s="16"/>
      <c r="D46" s="6" t="s">
        <v>61</v>
      </c>
      <c r="E46" s="15"/>
      <c r="F46" s="15"/>
      <c r="G46" s="6"/>
      <c r="H46" s="22" t="s">
        <v>36</v>
      </c>
      <c r="I46" s="23"/>
      <c r="J46" s="6"/>
    </row>
    <row r="47" spans="2:10" x14ac:dyDescent="0.6">
      <c r="B47" s="6"/>
      <c r="C47" s="6"/>
      <c r="D47" s="6"/>
      <c r="E47" s="15" t="s">
        <v>52</v>
      </c>
      <c r="F47" s="33">
        <v>0</v>
      </c>
      <c r="G47" s="6" t="s">
        <v>55</v>
      </c>
      <c r="H47" s="9">
        <f>INDEX(単価表!$D$21:$D$25,MATCH($F$54,単価表!$C$21:$C$25,1))*F47</f>
        <v>0</v>
      </c>
      <c r="I47" s="6" t="s">
        <v>17</v>
      </c>
      <c r="J47" s="6"/>
    </row>
    <row r="48" spans="2:10" x14ac:dyDescent="0.6">
      <c r="B48" s="6"/>
      <c r="C48" s="6"/>
      <c r="D48" s="6"/>
      <c r="E48" s="15"/>
      <c r="F48" s="14"/>
      <c r="G48" s="6"/>
      <c r="H48" s="12" t="s">
        <v>49</v>
      </c>
      <c r="I48" s="6"/>
      <c r="J48" s="6"/>
    </row>
    <row r="49" spans="2:10" x14ac:dyDescent="0.6">
      <c r="B49" s="6"/>
      <c r="C49" s="6"/>
      <c r="D49" s="6"/>
      <c r="E49" s="15"/>
      <c r="F49" s="14"/>
      <c r="G49" s="6"/>
      <c r="H49" s="12"/>
      <c r="I49" s="6"/>
      <c r="J49" s="6"/>
    </row>
    <row r="50" spans="2:10" x14ac:dyDescent="0.6">
      <c r="B50" s="6"/>
      <c r="C50" s="16">
        <v>5</v>
      </c>
      <c r="D50" s="16" t="s">
        <v>40</v>
      </c>
      <c r="E50" s="15"/>
      <c r="F50" s="14"/>
      <c r="G50" s="6"/>
      <c r="H50" s="9"/>
      <c r="I50" s="6"/>
      <c r="J50" s="6"/>
    </row>
    <row r="51" spans="2:10" x14ac:dyDescent="0.6">
      <c r="B51" s="6"/>
      <c r="C51" s="16"/>
      <c r="D51" s="6" t="s">
        <v>34</v>
      </c>
      <c r="E51" s="15"/>
      <c r="F51" s="14"/>
      <c r="G51" s="6"/>
      <c r="H51" s="9"/>
      <c r="I51" s="6"/>
      <c r="J51" s="6"/>
    </row>
    <row r="52" spans="2:10" x14ac:dyDescent="0.6">
      <c r="B52" s="6"/>
      <c r="C52" s="16"/>
      <c r="D52" s="6" t="s">
        <v>41</v>
      </c>
      <c r="E52" s="15"/>
      <c r="F52" s="14"/>
      <c r="G52" s="6"/>
      <c r="H52" s="9"/>
      <c r="I52" s="6"/>
      <c r="J52" s="6"/>
    </row>
    <row r="53" spans="2:10" x14ac:dyDescent="0.6">
      <c r="B53" s="6"/>
      <c r="C53" s="16"/>
      <c r="D53" s="6"/>
      <c r="E53" s="15"/>
      <c r="F53" s="14"/>
      <c r="G53" s="6"/>
      <c r="H53" s="22" t="s">
        <v>24</v>
      </c>
      <c r="I53" s="23"/>
      <c r="J53" s="6"/>
    </row>
    <row r="54" spans="2:10" x14ac:dyDescent="0.6">
      <c r="B54" s="16"/>
      <c r="C54" s="6"/>
      <c r="D54" s="6"/>
      <c r="E54" s="15" t="s">
        <v>8</v>
      </c>
      <c r="F54" s="33">
        <v>365</v>
      </c>
      <c r="G54" s="6" t="s">
        <v>76</v>
      </c>
      <c r="H54" s="9">
        <f>SUM(H56:H62)</f>
        <v>364350</v>
      </c>
      <c r="I54" s="6" t="s">
        <v>39</v>
      </c>
      <c r="J54" s="6"/>
    </row>
    <row r="55" spans="2:10" x14ac:dyDescent="0.6">
      <c r="B55" s="16"/>
      <c r="C55" s="6"/>
      <c r="D55" s="6"/>
      <c r="E55" s="15"/>
      <c r="F55" s="14"/>
      <c r="G55" s="6"/>
      <c r="H55" s="12" t="s">
        <v>81</v>
      </c>
      <c r="I55" s="6"/>
      <c r="J55" s="6"/>
    </row>
    <row r="56" spans="2:10" x14ac:dyDescent="0.6">
      <c r="B56" s="6"/>
      <c r="C56" s="6"/>
      <c r="D56" s="6"/>
      <c r="E56" s="15"/>
      <c r="F56" s="14"/>
      <c r="G56" s="6"/>
      <c r="H56" s="12">
        <f>H27*F54</f>
        <v>328500</v>
      </c>
      <c r="I56" s="13" t="s">
        <v>82</v>
      </c>
      <c r="J56" s="6"/>
    </row>
    <row r="57" spans="2:10" x14ac:dyDescent="0.6">
      <c r="B57" s="6"/>
      <c r="C57" s="6"/>
      <c r="D57" s="6"/>
      <c r="E57" s="15"/>
      <c r="F57" s="14"/>
      <c r="G57" s="6"/>
      <c r="H57" s="12">
        <f>H28*F54</f>
        <v>0</v>
      </c>
      <c r="I57" s="13" t="s">
        <v>83</v>
      </c>
      <c r="J57" s="6"/>
    </row>
    <row r="58" spans="2:10" x14ac:dyDescent="0.6">
      <c r="B58" s="6"/>
      <c r="C58" s="6"/>
      <c r="D58" s="6"/>
      <c r="E58" s="15"/>
      <c r="F58" s="14"/>
      <c r="G58" s="6"/>
      <c r="H58" s="12">
        <f>H29*F54</f>
        <v>0</v>
      </c>
      <c r="I58" s="13" t="s">
        <v>91</v>
      </c>
      <c r="J58" s="6"/>
    </row>
    <row r="59" spans="2:10" x14ac:dyDescent="0.6">
      <c r="B59" s="6"/>
      <c r="C59" s="6"/>
      <c r="D59" s="6"/>
      <c r="E59" s="15"/>
      <c r="F59" s="14"/>
      <c r="G59" s="6"/>
      <c r="H59" s="12">
        <f>H30*F54</f>
        <v>0</v>
      </c>
      <c r="I59" s="13" t="s">
        <v>77</v>
      </c>
      <c r="J59" s="6"/>
    </row>
    <row r="60" spans="2:10" x14ac:dyDescent="0.6">
      <c r="B60" s="6"/>
      <c r="C60" s="6"/>
      <c r="D60" s="6"/>
      <c r="E60" s="15"/>
      <c r="F60" s="14"/>
      <c r="G60" s="6"/>
      <c r="H60" s="12">
        <f>H33*F54</f>
        <v>32850</v>
      </c>
      <c r="I60" s="13" t="s">
        <v>78</v>
      </c>
      <c r="J60" s="6"/>
    </row>
    <row r="61" spans="2:10" x14ac:dyDescent="0.6">
      <c r="B61" s="6"/>
      <c r="C61" s="6"/>
      <c r="D61" s="6"/>
      <c r="E61" s="15"/>
      <c r="F61" s="14"/>
      <c r="G61" s="6"/>
      <c r="H61" s="12">
        <f>H41</f>
        <v>3000</v>
      </c>
      <c r="I61" s="13" t="s">
        <v>79</v>
      </c>
      <c r="J61" s="6"/>
    </row>
    <row r="62" spans="2:10" x14ac:dyDescent="0.6">
      <c r="B62" s="6"/>
      <c r="C62" s="6"/>
      <c r="D62" s="6"/>
      <c r="E62" s="15"/>
      <c r="F62" s="14"/>
      <c r="G62" s="6"/>
      <c r="H62" s="12">
        <f>H47*F54</f>
        <v>0</v>
      </c>
      <c r="I62" s="13" t="s">
        <v>80</v>
      </c>
      <c r="J62" s="6"/>
    </row>
    <row r="63" spans="2:10" x14ac:dyDescent="0.6">
      <c r="B63" s="6"/>
      <c r="C63" s="6"/>
      <c r="D63" s="6"/>
      <c r="E63" s="15"/>
      <c r="F63" s="14"/>
      <c r="G63" s="6"/>
      <c r="H63" s="12"/>
      <c r="I63" s="13"/>
      <c r="J63" s="6"/>
    </row>
    <row r="64" spans="2:10" x14ac:dyDescent="0.6">
      <c r="B64" s="6"/>
      <c r="C64" s="16">
        <v>6</v>
      </c>
      <c r="D64" s="16" t="s">
        <v>6</v>
      </c>
      <c r="E64" s="15"/>
      <c r="F64" s="14"/>
      <c r="G64" s="6"/>
      <c r="H64" s="12"/>
      <c r="I64" s="13"/>
      <c r="J64" s="6"/>
    </row>
    <row r="65" spans="2:10" x14ac:dyDescent="0.6">
      <c r="B65" s="6"/>
      <c r="C65" s="6"/>
      <c r="D65" s="6" t="s">
        <v>73</v>
      </c>
      <c r="E65" s="15"/>
      <c r="F65" s="14"/>
      <c r="G65" s="6"/>
      <c r="H65" s="22" t="s">
        <v>6</v>
      </c>
      <c r="I65" s="23"/>
      <c r="J65" s="6"/>
    </row>
    <row r="66" spans="2:10" x14ac:dyDescent="0.6">
      <c r="B66" s="6"/>
      <c r="C66" s="6"/>
      <c r="D66" s="6"/>
      <c r="E66" s="15"/>
      <c r="F66" s="14"/>
      <c r="G66" s="6"/>
      <c r="H66" s="9">
        <f>単価表!$B$38</f>
        <v>3500</v>
      </c>
      <c r="I66" s="6" t="s">
        <v>39</v>
      </c>
      <c r="J66" s="6"/>
    </row>
    <row r="67" spans="2:10" x14ac:dyDescent="0.6">
      <c r="B67" s="6"/>
      <c r="C67" s="6"/>
      <c r="D67" s="6"/>
      <c r="E67" s="15"/>
      <c r="F67" s="15"/>
      <c r="G67" s="6"/>
      <c r="H67" s="9"/>
      <c r="I67" s="6"/>
      <c r="J67" s="6"/>
    </row>
    <row r="68" spans="2:10" x14ac:dyDescent="0.6">
      <c r="B68" s="6"/>
      <c r="C68" s="16">
        <v>7</v>
      </c>
      <c r="D68" s="16" t="s">
        <v>42</v>
      </c>
      <c r="E68" s="15"/>
      <c r="F68" s="6"/>
      <c r="G68" s="6"/>
      <c r="H68" s="9"/>
      <c r="I68" s="6"/>
      <c r="J68" s="6"/>
    </row>
    <row r="69" spans="2:10" x14ac:dyDescent="0.6">
      <c r="B69" s="6"/>
      <c r="C69" s="16"/>
      <c r="D69" s="16" t="s">
        <v>46</v>
      </c>
      <c r="E69" s="15"/>
      <c r="F69" s="6"/>
      <c r="G69" s="6"/>
      <c r="H69" s="9"/>
      <c r="I69" s="6"/>
      <c r="J69" s="6"/>
    </row>
    <row r="70" spans="2:10" x14ac:dyDescent="0.6">
      <c r="B70" s="6"/>
      <c r="C70" s="16"/>
      <c r="D70" s="6"/>
      <c r="E70" s="6" t="s">
        <v>37</v>
      </c>
      <c r="F70" s="6"/>
      <c r="G70" s="6"/>
      <c r="H70" s="9"/>
      <c r="I70" s="6"/>
      <c r="J70" s="6"/>
    </row>
    <row r="71" spans="2:10" x14ac:dyDescent="0.6">
      <c r="B71" s="6"/>
      <c r="C71" s="16"/>
      <c r="D71" s="6"/>
      <c r="E71" s="17" t="s">
        <v>21</v>
      </c>
      <c r="F71" s="6"/>
      <c r="G71" s="6"/>
      <c r="H71" s="9"/>
      <c r="I71" s="6"/>
      <c r="J71" s="6"/>
    </row>
    <row r="72" spans="2:10" x14ac:dyDescent="0.6">
      <c r="B72" s="6"/>
      <c r="C72" s="16"/>
      <c r="D72" s="6"/>
      <c r="E72" s="17" t="s">
        <v>22</v>
      </c>
      <c r="F72" s="6"/>
      <c r="G72" s="6"/>
      <c r="H72" s="9"/>
      <c r="I72" s="6"/>
      <c r="J72" s="6"/>
    </row>
    <row r="73" spans="2:10" x14ac:dyDescent="0.6">
      <c r="B73" s="6"/>
      <c r="C73" s="16"/>
      <c r="D73" s="6"/>
      <c r="E73" s="17" t="s">
        <v>38</v>
      </c>
      <c r="F73" s="6"/>
      <c r="G73" s="6"/>
      <c r="H73" s="9"/>
      <c r="I73" s="6"/>
      <c r="J73" s="6"/>
    </row>
    <row r="74" spans="2:10" x14ac:dyDescent="0.6">
      <c r="B74" s="6"/>
      <c r="C74" s="16"/>
      <c r="D74" s="6"/>
      <c r="E74" s="17" t="s">
        <v>47</v>
      </c>
      <c r="F74" s="6"/>
      <c r="G74" s="6"/>
      <c r="H74" s="9"/>
      <c r="I74" s="6"/>
      <c r="J74" s="6"/>
    </row>
    <row r="75" spans="2:10" x14ac:dyDescent="0.6">
      <c r="B75" s="6"/>
      <c r="C75" s="16"/>
      <c r="D75" s="6"/>
      <c r="E75" s="17" t="s">
        <v>48</v>
      </c>
      <c r="F75" s="6"/>
      <c r="G75" s="6"/>
      <c r="H75" s="9"/>
      <c r="I75" s="6"/>
      <c r="J75" s="6"/>
    </row>
    <row r="76" spans="2:10" x14ac:dyDescent="0.6">
      <c r="B76" s="6"/>
      <c r="C76" s="16"/>
      <c r="D76" s="6"/>
      <c r="E76" s="17"/>
      <c r="F76" s="6"/>
      <c r="G76" s="6"/>
      <c r="H76" s="9"/>
      <c r="I76" s="6"/>
      <c r="J76" s="6"/>
    </row>
    <row r="77" spans="2:10" x14ac:dyDescent="0.6">
      <c r="B77" s="6"/>
      <c r="C77" s="16"/>
      <c r="D77" s="6"/>
      <c r="E77" s="15"/>
      <c r="F77" s="6"/>
      <c r="G77" s="6"/>
      <c r="H77" s="22" t="s">
        <v>25</v>
      </c>
      <c r="I77" s="23"/>
      <c r="J77" s="6"/>
    </row>
    <row r="78" spans="2:10" x14ac:dyDescent="0.6">
      <c r="B78" s="6"/>
      <c r="C78" s="6"/>
      <c r="D78" s="6"/>
      <c r="E78" s="15" t="s">
        <v>10</v>
      </c>
      <c r="F78" s="33">
        <v>1</v>
      </c>
      <c r="G78" s="6" t="s">
        <v>14</v>
      </c>
      <c r="H78" s="9">
        <f>F78*単価表!C41</f>
        <v>150000</v>
      </c>
      <c r="I78" s="6" t="s">
        <v>39</v>
      </c>
      <c r="J78" s="6"/>
    </row>
    <row r="79" spans="2:10" x14ac:dyDescent="0.6">
      <c r="B79" s="6"/>
      <c r="C79" s="6"/>
      <c r="D79" s="6"/>
      <c r="E79" s="15" t="s">
        <v>11</v>
      </c>
      <c r="F79" s="33">
        <v>0</v>
      </c>
      <c r="G79" s="6" t="s">
        <v>14</v>
      </c>
      <c r="H79" s="9">
        <f>F79*単価表!C42</f>
        <v>0</v>
      </c>
      <c r="I79" s="6" t="s">
        <v>39</v>
      </c>
      <c r="J79" s="6" t="s">
        <v>35</v>
      </c>
    </row>
    <row r="80" spans="2:10" x14ac:dyDescent="0.6">
      <c r="B80" s="6"/>
      <c r="C80" s="6"/>
      <c r="D80" s="6"/>
      <c r="E80" s="15" t="s">
        <v>12</v>
      </c>
      <c r="F80" s="33">
        <v>0</v>
      </c>
      <c r="G80" s="6" t="s">
        <v>14</v>
      </c>
      <c r="H80" s="9">
        <f>F80*単価表!C43</f>
        <v>0</v>
      </c>
      <c r="I80" s="6" t="s">
        <v>39</v>
      </c>
      <c r="J80" s="6" t="s">
        <v>35</v>
      </c>
    </row>
    <row r="81" spans="2:10" x14ac:dyDescent="0.6">
      <c r="B81" s="6"/>
      <c r="C81" s="6"/>
      <c r="D81" s="6"/>
      <c r="E81" s="15"/>
      <c r="F81" s="14"/>
      <c r="G81" s="6"/>
      <c r="H81" s="9"/>
      <c r="I81" s="6"/>
      <c r="J81" s="6"/>
    </row>
    <row r="82" spans="2:10" x14ac:dyDescent="0.6">
      <c r="B82" s="6"/>
      <c r="C82" s="6"/>
      <c r="D82" s="6"/>
      <c r="E82" s="15"/>
      <c r="F82" s="14"/>
      <c r="G82" s="6"/>
      <c r="H82" s="22" t="s">
        <v>50</v>
      </c>
      <c r="I82" s="23"/>
      <c r="J82" s="6"/>
    </row>
    <row r="83" spans="2:10" x14ac:dyDescent="0.6">
      <c r="B83" s="6"/>
      <c r="C83" s="6"/>
      <c r="D83" s="6"/>
      <c r="E83" s="15" t="s">
        <v>89</v>
      </c>
      <c r="F83" s="33">
        <v>1</v>
      </c>
      <c r="G83" s="6"/>
      <c r="H83" s="9">
        <f>IF(F83&gt;0,SUM(H15:H16)/2,0)</f>
        <v>144000</v>
      </c>
      <c r="I83" s="6" t="s">
        <v>39</v>
      </c>
      <c r="J83" s="6"/>
    </row>
    <row r="84" spans="2:10" ht="18" thickBot="1" x14ac:dyDescent="0.65">
      <c r="B84" s="6"/>
      <c r="C84" s="6"/>
      <c r="D84" s="6"/>
      <c r="E84" s="6"/>
      <c r="F84" s="6"/>
      <c r="G84" s="6"/>
      <c r="H84" s="9"/>
      <c r="I84" s="6"/>
      <c r="J84" s="6"/>
    </row>
    <row r="85" spans="2:10" ht="23" thickBot="1" x14ac:dyDescent="0.8">
      <c r="B85" s="6"/>
      <c r="C85" s="6"/>
      <c r="D85" s="6"/>
      <c r="E85" s="6"/>
      <c r="F85" s="6"/>
      <c r="G85" s="19" t="s">
        <v>19</v>
      </c>
      <c r="H85" s="20">
        <f>SUM(H15:H16,H54,H66,H78:H83)</f>
        <v>949850</v>
      </c>
      <c r="I85" s="21" t="s">
        <v>88</v>
      </c>
      <c r="J85" s="6"/>
    </row>
    <row r="86" spans="2:10" s="30" customFormat="1" ht="16" x14ac:dyDescent="0.55000000000000004">
      <c r="B86" s="27"/>
      <c r="C86" s="27"/>
      <c r="D86" s="27"/>
      <c r="E86" s="27"/>
      <c r="F86" s="27"/>
      <c r="G86" s="31" t="s">
        <v>74</v>
      </c>
      <c r="H86" s="28">
        <f>H85/F54/F18</f>
        <v>86.744292237442934</v>
      </c>
      <c r="I86" s="29" t="s">
        <v>75</v>
      </c>
      <c r="J86" s="27"/>
    </row>
    <row r="87" spans="2:10" x14ac:dyDescent="0.6">
      <c r="B87" s="6"/>
      <c r="C87" s="6"/>
      <c r="D87" s="6"/>
      <c r="E87" s="6"/>
      <c r="F87" s="6"/>
      <c r="G87" s="6"/>
      <c r="H87" s="12"/>
      <c r="I87" s="13"/>
      <c r="J87" s="6"/>
    </row>
    <row r="88" spans="2:10" x14ac:dyDescent="0.6">
      <c r="B88" s="6"/>
      <c r="C88" s="6"/>
      <c r="D88" s="6"/>
      <c r="E88" s="6"/>
      <c r="F88" s="6"/>
      <c r="G88" s="6"/>
      <c r="H88" s="9"/>
      <c r="I88" s="6"/>
      <c r="J88" s="6"/>
    </row>
    <row r="89" spans="2:10" x14ac:dyDescent="0.6">
      <c r="B89" s="6"/>
      <c r="C89" s="6"/>
      <c r="D89" s="6"/>
      <c r="E89" s="6"/>
      <c r="F89" s="6"/>
      <c r="G89" s="6"/>
      <c r="H89" s="9"/>
      <c r="I89" s="6"/>
      <c r="J89" s="6"/>
    </row>
  </sheetData>
  <phoneticPr fontId="2"/>
  <pageMargins left="0.7" right="0.7" top="0.75" bottom="0.75" header="0.3" footer="0.3"/>
  <pageSetup paperSize="9" scale="5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topLeftCell="A19" workbookViewId="0">
      <selection activeCell="C32" sqref="C32"/>
    </sheetView>
  </sheetViews>
  <sheetFormatPr defaultColWidth="9" defaultRowHeight="17.5" x14ac:dyDescent="0.6"/>
  <cols>
    <col min="1" max="1" width="11" style="1" bestFit="1" customWidth="1"/>
    <col min="2" max="2" width="15.453125" style="1" bestFit="1" customWidth="1"/>
    <col min="3" max="3" width="10.36328125" style="1" bestFit="1" customWidth="1"/>
    <col min="4" max="4" width="14.6328125" style="1" customWidth="1"/>
    <col min="5" max="16384" width="9" style="1"/>
  </cols>
  <sheetData>
    <row r="1" spans="1:4" x14ac:dyDescent="0.6">
      <c r="A1" s="3" t="s">
        <v>0</v>
      </c>
      <c r="B1" s="4" t="s">
        <v>1</v>
      </c>
      <c r="C1" s="3" t="s">
        <v>16</v>
      </c>
      <c r="D1" s="5" t="s">
        <v>7</v>
      </c>
    </row>
    <row r="2" spans="1:4" x14ac:dyDescent="0.6">
      <c r="A2" s="6"/>
      <c r="B2" s="6"/>
      <c r="C2" s="7">
        <v>1</v>
      </c>
      <c r="D2" s="8">
        <v>48000</v>
      </c>
    </row>
    <row r="3" spans="1:4" x14ac:dyDescent="0.6">
      <c r="A3" s="6"/>
      <c r="B3" s="6"/>
      <c r="C3" s="7">
        <v>11</v>
      </c>
      <c r="D3" s="8">
        <v>96000</v>
      </c>
    </row>
    <row r="4" spans="1:4" x14ac:dyDescent="0.6">
      <c r="A4" s="6"/>
      <c r="B4" s="6"/>
      <c r="C4" s="7">
        <v>51</v>
      </c>
      <c r="D4" s="8">
        <v>144000</v>
      </c>
    </row>
    <row r="5" spans="1:4" x14ac:dyDescent="0.6">
      <c r="A5" s="6"/>
      <c r="B5" s="6"/>
      <c r="C5" s="7">
        <v>101</v>
      </c>
      <c r="D5" s="8">
        <v>192000</v>
      </c>
    </row>
    <row r="6" spans="1:4" x14ac:dyDescent="0.6">
      <c r="A6" s="6"/>
      <c r="B6" s="6"/>
      <c r="C6" s="34">
        <v>501</v>
      </c>
      <c r="D6" s="35">
        <v>240000</v>
      </c>
    </row>
    <row r="7" spans="1:4" x14ac:dyDescent="0.6">
      <c r="A7" s="6"/>
      <c r="B7" s="6"/>
      <c r="C7" s="34">
        <v>1001</v>
      </c>
      <c r="D7" s="35">
        <v>288000</v>
      </c>
    </row>
    <row r="8" spans="1:4" x14ac:dyDescent="0.6">
      <c r="A8" s="6"/>
      <c r="B8" s="6"/>
      <c r="C8" s="34">
        <v>1501</v>
      </c>
      <c r="D8" s="35">
        <v>336000</v>
      </c>
    </row>
    <row r="9" spans="1:4" x14ac:dyDescent="0.6">
      <c r="A9" s="6"/>
      <c r="B9" s="6"/>
      <c r="C9" s="6"/>
      <c r="D9" s="6"/>
    </row>
    <row r="10" spans="1:4" x14ac:dyDescent="0.6">
      <c r="A10" s="3" t="s">
        <v>0</v>
      </c>
      <c r="B10" s="4" t="s">
        <v>2</v>
      </c>
      <c r="C10" s="3" t="s">
        <v>16</v>
      </c>
      <c r="D10" s="5" t="s">
        <v>7</v>
      </c>
    </row>
    <row r="11" spans="1:4" x14ac:dyDescent="0.6">
      <c r="A11" s="6"/>
      <c r="B11" s="6"/>
      <c r="C11" s="7">
        <v>1</v>
      </c>
      <c r="D11" s="8">
        <v>12000</v>
      </c>
    </row>
    <row r="12" spans="1:4" x14ac:dyDescent="0.6">
      <c r="A12" s="6"/>
      <c r="B12" s="6"/>
      <c r="C12" s="7">
        <v>11</v>
      </c>
      <c r="D12" s="8">
        <v>24000</v>
      </c>
    </row>
    <row r="13" spans="1:4" x14ac:dyDescent="0.6">
      <c r="A13" s="6"/>
      <c r="B13" s="6"/>
      <c r="C13" s="7">
        <v>51</v>
      </c>
      <c r="D13" s="8">
        <v>36000</v>
      </c>
    </row>
    <row r="14" spans="1:4" x14ac:dyDescent="0.6">
      <c r="A14" s="6"/>
      <c r="B14" s="6"/>
      <c r="C14" s="7">
        <v>101</v>
      </c>
      <c r="D14" s="8">
        <v>48000</v>
      </c>
    </row>
    <row r="15" spans="1:4" x14ac:dyDescent="0.6">
      <c r="A15" s="6"/>
      <c r="B15" s="6"/>
      <c r="C15" s="34">
        <v>501</v>
      </c>
      <c r="D15" s="35">
        <v>60000</v>
      </c>
    </row>
    <row r="16" spans="1:4" x14ac:dyDescent="0.6">
      <c r="A16" s="6"/>
      <c r="B16" s="6"/>
      <c r="C16" s="34">
        <v>1001</v>
      </c>
      <c r="D16" s="35">
        <v>72000</v>
      </c>
    </row>
    <row r="17" spans="1:4" x14ac:dyDescent="0.6">
      <c r="A17" s="6"/>
      <c r="B17" s="6"/>
      <c r="C17" s="34">
        <v>1501</v>
      </c>
      <c r="D17" s="35">
        <v>84000</v>
      </c>
    </row>
    <row r="18" spans="1:4" x14ac:dyDescent="0.6">
      <c r="A18" s="6"/>
      <c r="B18" s="6"/>
      <c r="C18" s="6"/>
      <c r="D18" s="9"/>
    </row>
    <row r="19" spans="1:4" x14ac:dyDescent="0.6">
      <c r="A19" s="6"/>
      <c r="B19" s="6"/>
      <c r="C19" s="6"/>
      <c r="D19" s="6"/>
    </row>
    <row r="20" spans="1:4" x14ac:dyDescent="0.6">
      <c r="A20" s="3" t="s">
        <v>3</v>
      </c>
      <c r="B20" s="4" t="s">
        <v>4</v>
      </c>
      <c r="C20" s="3" t="s">
        <v>26</v>
      </c>
      <c r="D20" s="3" t="s">
        <v>7</v>
      </c>
    </row>
    <row r="21" spans="1:4" x14ac:dyDescent="0.6">
      <c r="A21" s="6"/>
      <c r="B21" s="6"/>
      <c r="C21" s="7">
        <v>1</v>
      </c>
      <c r="D21" s="7">
        <v>100</v>
      </c>
    </row>
    <row r="22" spans="1:4" x14ac:dyDescent="0.6">
      <c r="A22" s="6"/>
      <c r="B22" s="6"/>
      <c r="C22" s="7">
        <v>11</v>
      </c>
      <c r="D22" s="7">
        <v>70</v>
      </c>
    </row>
    <row r="23" spans="1:4" x14ac:dyDescent="0.6">
      <c r="A23" s="6"/>
      <c r="B23" s="6"/>
      <c r="C23" s="7">
        <v>21</v>
      </c>
      <c r="D23" s="7">
        <v>50</v>
      </c>
    </row>
    <row r="24" spans="1:4" x14ac:dyDescent="0.6">
      <c r="A24" s="6"/>
      <c r="B24" s="6"/>
      <c r="C24" s="7">
        <v>41</v>
      </c>
      <c r="D24" s="7">
        <v>40</v>
      </c>
    </row>
    <row r="25" spans="1:4" x14ac:dyDescent="0.6">
      <c r="A25" s="6"/>
      <c r="B25" s="6"/>
      <c r="C25" s="7">
        <v>81</v>
      </c>
      <c r="D25" s="7">
        <v>30</v>
      </c>
    </row>
    <row r="26" spans="1:4" x14ac:dyDescent="0.6">
      <c r="A26" s="6"/>
      <c r="B26" s="6"/>
      <c r="C26" s="6"/>
      <c r="D26" s="6"/>
    </row>
    <row r="27" spans="1:4" x14ac:dyDescent="0.6">
      <c r="A27" s="3" t="s">
        <v>3</v>
      </c>
      <c r="B27" s="4" t="s">
        <v>5</v>
      </c>
      <c r="C27" s="3" t="s">
        <v>26</v>
      </c>
      <c r="D27" s="3" t="s">
        <v>7</v>
      </c>
    </row>
    <row r="28" spans="1:4" x14ac:dyDescent="0.6">
      <c r="A28" s="6"/>
      <c r="B28" s="6"/>
      <c r="C28" s="7">
        <v>1</v>
      </c>
      <c r="D28" s="7">
        <v>300</v>
      </c>
    </row>
    <row r="29" spans="1:4" x14ac:dyDescent="0.6">
      <c r="A29" s="6"/>
      <c r="B29" s="6"/>
      <c r="C29" s="7">
        <v>11</v>
      </c>
      <c r="D29" s="7">
        <v>210</v>
      </c>
    </row>
    <row r="30" spans="1:4" x14ac:dyDescent="0.6">
      <c r="A30" s="6"/>
      <c r="B30" s="6"/>
      <c r="C30" s="7">
        <v>21</v>
      </c>
      <c r="D30" s="7">
        <v>150</v>
      </c>
    </row>
    <row r="31" spans="1:4" x14ac:dyDescent="0.6">
      <c r="A31" s="6"/>
      <c r="B31" s="6"/>
      <c r="C31" s="7">
        <v>41</v>
      </c>
      <c r="D31" s="7">
        <v>120</v>
      </c>
    </row>
    <row r="32" spans="1:4" x14ac:dyDescent="0.6">
      <c r="A32" s="6"/>
      <c r="B32" s="6"/>
      <c r="C32" s="7">
        <v>81</v>
      </c>
      <c r="D32" s="7">
        <v>90</v>
      </c>
    </row>
    <row r="33" spans="1:4" x14ac:dyDescent="0.6">
      <c r="A33" s="6"/>
      <c r="B33" s="6"/>
      <c r="C33" s="6"/>
      <c r="D33" s="6"/>
    </row>
    <row r="34" spans="1:4" x14ac:dyDescent="0.6">
      <c r="A34" s="3" t="s">
        <v>3</v>
      </c>
      <c r="B34" s="4" t="s">
        <v>62</v>
      </c>
      <c r="C34" s="3" t="s">
        <v>26</v>
      </c>
      <c r="D34" s="3" t="s">
        <v>7</v>
      </c>
    </row>
    <row r="35" spans="1:4" x14ac:dyDescent="0.6">
      <c r="A35" s="6"/>
      <c r="B35" s="6"/>
      <c r="C35" s="7">
        <v>1</v>
      </c>
      <c r="D35" s="7">
        <v>100</v>
      </c>
    </row>
    <row r="36" spans="1:4" x14ac:dyDescent="0.6">
      <c r="A36" s="6"/>
      <c r="B36" s="6"/>
      <c r="C36" s="6"/>
      <c r="D36" s="6"/>
    </row>
    <row r="37" spans="1:4" x14ac:dyDescent="0.6">
      <c r="A37" s="3" t="s">
        <v>6</v>
      </c>
      <c r="B37" s="24" t="s">
        <v>7</v>
      </c>
      <c r="C37" s="6"/>
      <c r="D37" s="6"/>
    </row>
    <row r="38" spans="1:4" x14ac:dyDescent="0.6">
      <c r="A38" s="6"/>
      <c r="B38" s="7">
        <v>3500</v>
      </c>
      <c r="C38" s="6"/>
      <c r="D38" s="6"/>
    </row>
    <row r="39" spans="1:4" x14ac:dyDescent="0.6">
      <c r="A39" s="6"/>
      <c r="B39" s="6"/>
      <c r="C39" s="6"/>
      <c r="D39" s="6"/>
    </row>
    <row r="40" spans="1:4" x14ac:dyDescent="0.6">
      <c r="A40" s="4" t="s">
        <v>9</v>
      </c>
      <c r="B40" s="3" t="s">
        <v>13</v>
      </c>
      <c r="C40" s="25" t="s">
        <v>7</v>
      </c>
      <c r="D40" s="6"/>
    </row>
    <row r="41" spans="1:4" x14ac:dyDescent="0.6">
      <c r="A41" s="6"/>
      <c r="B41" s="7" t="s">
        <v>10</v>
      </c>
      <c r="C41" s="8">
        <v>150000</v>
      </c>
      <c r="D41" s="6"/>
    </row>
    <row r="42" spans="1:4" x14ac:dyDescent="0.6">
      <c r="A42" s="6"/>
      <c r="B42" s="7" t="s">
        <v>11</v>
      </c>
      <c r="C42" s="8">
        <v>500000</v>
      </c>
      <c r="D42" s="6"/>
    </row>
    <row r="43" spans="1:4" x14ac:dyDescent="0.6">
      <c r="A43" s="6"/>
      <c r="B43" s="7" t="s">
        <v>12</v>
      </c>
      <c r="C43" s="8">
        <v>500000</v>
      </c>
      <c r="D43" s="6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簡易お見積もりシート</vt:lpstr>
      <vt:lpstr>単価表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2024-04-26T07:25:12Z</dcterms:modified>
</cp:coreProperties>
</file>